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<sst xmlns="http://schemas.openxmlformats.org/spreadsheetml/2006/main" count="144" uniqueCount="126">
  <si>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</si>
  <si>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</si>
  <si>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</si>
  <si>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</si>
  <si>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</si>
  <si>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</si>
  <si>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</si>
  <si>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</si>
  <si>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</si>
  <si>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</si>
  <si>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</si>
  <si>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</si>
  <si>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</si>
  <si>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</si>
  <si>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</si>
  <si>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</si>
  <si>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</si>
  <si>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</si>
  <si>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</si>
  <si>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</si>
  <si>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</si>
  <si>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</si>
  <si>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</si>
  <si>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</si>
  <si>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</si>
  <si>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</si>
  <si>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</si>
  <si>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</si>
  <si>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</si>
  <si>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</si>
  <si>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</si>
  <si>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</si>
  <si>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</si>
  <si>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</si>
  <si>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</si>
  <si>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</si>
  <si>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</si>
  <si>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</si>
  <si>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</si>
  <si>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</si>
  <si>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</si>
  <si>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</si>
  <si>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</si>
  <si>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</si>
  <si>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</si>
  <si>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</si>
  <si>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</si>
  <si>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</si>
  <si>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</si>
  <si>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</si>
  <si>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</si>
  <si>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</si>
  <si>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</si>
  <si>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</si>
  <si>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</si>
  <si>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</si>
  <si>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</si>
  <si>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</si>
  <si>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</si>
  <si>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</si>
  <si>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</si>
  <si>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</si>
  <si>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</si>
  <si>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</si>
  <si>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</si>
  <si>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</si>
  <si>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</si>
  <si>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</si>
  <si>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</si>
  <si>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</si>
  <si>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</si>
  <si>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</si>
  <si>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</si>
  <si>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</si>
  <si>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</si>
  <si>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</si>
  <si>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</si>
  <si>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</si>
  <si>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</si>
  <si>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</si>
  <si>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</si>
  <si>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</si>
  <si>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</si>
  <si>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</si>
  <si>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</si>
  <si>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</si>
  <si>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</si>
  <si>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</si>
  <si>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</si>
  <si>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</si>
  <si>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</si>
  <si>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</si>
  <si>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</si>
  <si>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</si>
  <si>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</si>
  <si>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</si>
  <si>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</si>
  <si>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</si>
  <si>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</si>
  <si>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</si>
  <si>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</si>
  <si>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</si>
  <si>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</si>
  <si>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</si>
  <si>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</si>
  <si>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</si>
  <si>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</si>
  <si>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</si>
  <si>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</si>
  <si>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</si>
  <si>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</si>
  <si>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</si>
  <si>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</si>
  <si>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</si>
  <si>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</si>
  <si>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</si>
  <si>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</si>
  <si>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</si>
  <si>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</si>
  <si>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</si>
  <si>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</si>
  <si>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% исполнения</t>
  </si>
  <si>
    <t>Приложение   3</t>
  </si>
  <si>
    <t>1101</t>
  </si>
  <si>
    <t>1102</t>
  </si>
  <si>
    <t>Исполнение 9 мес. пол. 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</si>
</sst>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164" fontId="7" fillId="0" borderId="6" xfId="0" applyNumberFormat="1" applyFont="1" applyBorder="1" applyAlignment="1">
      <alignment horizontal="left" inden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2">
      <selection activeCell="Y35" sqref="Y35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4" t="s">
        <v>122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3" t="s">
        <v>87</v>
      </c>
      <c r="S1" s="33" t="s">
        <v>87</v>
      </c>
      <c r="T1" s="34"/>
    </row>
    <row r="2" spans="2:20" ht="13.5">
      <c r="B2" s="2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33" t="s">
        <v>88</v>
      </c>
      <c r="S2" s="33" t="s">
        <v>88</v>
      </c>
      <c r="T2" s="34"/>
    </row>
    <row r="3" spans="2:20" ht="13.5">
      <c r="B3" s="2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33" t="s">
        <v>89</v>
      </c>
      <c r="S3" s="33" t="s">
        <v>89</v>
      </c>
      <c r="T3" s="34"/>
    </row>
    <row r="4" spans="2:20" ht="13.5">
      <c r="B4" s="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33" t="s">
        <v>90</v>
      </c>
      <c r="S4" s="33" t="s">
        <v>90</v>
      </c>
      <c r="T4" s="34"/>
    </row>
    <row r="5" spans="2:20" ht="2.25" customHeight="1">
      <c r="B5" s="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7" t="s">
        <v>119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2:24" ht="19.5" customHeight="1" hidden="1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43"/>
      <c r="W9" s="43"/>
      <c r="X9" s="43"/>
    </row>
    <row r="10" spans="2:24" ht="15.75" customHeight="1">
      <c r="B10" s="70" t="s">
        <v>0</v>
      </c>
      <c r="C10" s="70" t="s">
        <v>1</v>
      </c>
      <c r="D10" s="70" t="s">
        <v>2</v>
      </c>
      <c r="E10" s="70"/>
      <c r="F10" s="70"/>
      <c r="G10" s="70" t="s">
        <v>3</v>
      </c>
      <c r="H10" s="70" t="s">
        <v>4</v>
      </c>
      <c r="I10" s="70"/>
      <c r="J10" s="70"/>
      <c r="K10" s="70" t="s">
        <v>5</v>
      </c>
      <c r="L10" s="70" t="s">
        <v>6</v>
      </c>
      <c r="M10" s="70" t="s">
        <v>4</v>
      </c>
      <c r="N10" s="70"/>
      <c r="O10" s="70"/>
      <c r="P10" s="70" t="s">
        <v>1</v>
      </c>
      <c r="Q10" s="70" t="s">
        <v>120</v>
      </c>
      <c r="R10" s="71" t="s">
        <v>7</v>
      </c>
      <c r="S10" s="71" t="s">
        <v>8</v>
      </c>
      <c r="T10" s="71" t="s">
        <v>9</v>
      </c>
      <c r="U10" s="71" t="s">
        <v>10</v>
      </c>
      <c r="V10" s="73" t="s">
        <v>11</v>
      </c>
      <c r="W10" s="72" t="s">
        <v>125</v>
      </c>
      <c r="X10" s="72" t="s">
        <v>121</v>
      </c>
    </row>
    <row r="11" spans="2:24" ht="16.5" customHeight="1">
      <c r="B11" s="70"/>
      <c r="C11" s="70"/>
      <c r="D11" s="70"/>
      <c r="E11" s="70"/>
      <c r="F11" s="70"/>
      <c r="G11" s="70"/>
      <c r="H11" s="70" t="s">
        <v>12</v>
      </c>
      <c r="I11" s="70" t="s">
        <v>13</v>
      </c>
      <c r="J11" s="70" t="s">
        <v>14</v>
      </c>
      <c r="K11" s="70"/>
      <c r="L11" s="70"/>
      <c r="M11" s="70" t="s">
        <v>15</v>
      </c>
      <c r="N11" s="70" t="s">
        <v>13</v>
      </c>
      <c r="O11" s="70" t="s">
        <v>14</v>
      </c>
      <c r="P11" s="70"/>
      <c r="Q11" s="70"/>
      <c r="R11" s="71"/>
      <c r="S11" s="71"/>
      <c r="T11" s="71"/>
      <c r="U11" s="71"/>
      <c r="V11" s="73"/>
      <c r="W11" s="72"/>
      <c r="X11" s="72"/>
    </row>
    <row r="12" spans="2:24" ht="19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71"/>
      <c r="T12" s="71"/>
      <c r="U12" s="71"/>
      <c r="V12" s="73"/>
      <c r="W12" s="72"/>
      <c r="X12" s="72"/>
    </row>
    <row r="13" spans="2:24" ht="0.75" customHeight="1" hidden="1">
      <c r="B13" s="70"/>
      <c r="C13" s="70"/>
      <c r="D13" s="70"/>
      <c r="E13" s="70"/>
      <c r="F13" s="70"/>
      <c r="G13" s="70"/>
      <c r="H13" s="35"/>
      <c r="I13" s="35"/>
      <c r="J13" s="35"/>
      <c r="K13" s="35"/>
      <c r="L13" s="35"/>
      <c r="M13" s="35"/>
      <c r="N13" s="35"/>
      <c r="O13" s="35"/>
      <c r="P13" s="70"/>
      <c r="Q13" s="49"/>
      <c r="R13" s="55"/>
      <c r="S13" s="55"/>
      <c r="T13" s="56"/>
      <c r="U13" s="71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</f>
        <v>24888.2</v>
      </c>
      <c r="R14" s="38">
        <f aca="true" t="shared" si="1" ref="R14:W14">R15+R16+R18+R19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14400.3</v>
      </c>
      <c r="X14" s="48">
        <f>W14/Q14*100</f>
        <v>57.85994969503619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1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7"/>
      <c r="U15" s="41">
        <v>942.6</v>
      </c>
      <c r="V15" s="58">
        <f aca="true" t="shared" si="6" ref="V15:V60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20097</v>
      </c>
      <c r="R16" s="38">
        <f t="shared" si="4"/>
        <v>102.26531817413466</v>
      </c>
      <c r="S16" s="38">
        <f t="shared" si="5"/>
        <v>99.00751008186232</v>
      </c>
      <c r="T16" s="57"/>
      <c r="U16" s="41">
        <v>26630.9</v>
      </c>
      <c r="V16" s="58">
        <f t="shared" si="6"/>
        <v>169.35214356255327</v>
      </c>
      <c r="W16" s="47">
        <v>12295.3</v>
      </c>
      <c r="X16" s="45">
        <f>W16/Q16*100</f>
        <v>61.1797780763298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7" ref="Q17:Q62">M17+N17+O17</f>
        <v>0</v>
      </c>
      <c r="R17" s="38">
        <f t="shared" si="4"/>
        <v>0</v>
      </c>
      <c r="S17" s="38">
        <f t="shared" si="5"/>
        <v>0</v>
      </c>
      <c r="T17" s="57"/>
      <c r="U17" s="41"/>
      <c r="V17" s="58"/>
      <c r="W17" s="44"/>
      <c r="X17" s="45" t="e">
        <f aca="true" t="shared" si="8" ref="X17:X75">W17/Q17*100</f>
        <v>#DIV/0!</v>
      </c>
    </row>
    <row r="18" spans="2:24" ht="13.5" customHeight="1">
      <c r="B18" s="42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112</v>
      </c>
      <c r="Q18" s="40">
        <v>500</v>
      </c>
      <c r="R18" s="38">
        <f t="shared" si="4"/>
        <v>145.18213098331856</v>
      </c>
      <c r="S18" s="38">
        <f t="shared" si="5"/>
        <v>146.4611855572816</v>
      </c>
      <c r="T18" s="57"/>
      <c r="U18" s="41" t="s">
        <v>21</v>
      </c>
      <c r="V18" s="58"/>
      <c r="W18" s="44"/>
      <c r="X18" s="45">
        <f t="shared" si="8"/>
        <v>0</v>
      </c>
    </row>
    <row r="19" spans="2:24" ht="18" customHeight="1">
      <c r="B19" s="42" t="s">
        <v>25</v>
      </c>
      <c r="C19" s="39"/>
      <c r="D19" s="41">
        <v>21375</v>
      </c>
      <c r="E19" s="41">
        <f>160+834-4889+3694</f>
        <v>-201</v>
      </c>
      <c r="F19" s="40">
        <f>SUM(F20:F30)</f>
        <v>23714.559999999998</v>
      </c>
      <c r="G19" s="40">
        <f t="shared" si="2"/>
        <v>20327.1</v>
      </c>
      <c r="H19" s="40">
        <f>SUM(H20:H30)</f>
        <v>11569.8</v>
      </c>
      <c r="I19" s="40">
        <f>SUM(I20:I30)</f>
        <v>8592.3</v>
      </c>
      <c r="J19" s="40">
        <f>SUM(J20:J30)</f>
        <v>165</v>
      </c>
      <c r="K19" s="40">
        <f>SUM(K20:K30)</f>
        <v>16655.7</v>
      </c>
      <c r="L19" s="41">
        <f t="shared" si="3"/>
        <v>27555.7</v>
      </c>
      <c r="M19" s="40">
        <f>SUM(M20:M30)</f>
        <v>15431</v>
      </c>
      <c r="N19" s="40">
        <f>SUM(N20:N30)</f>
        <v>12044.7</v>
      </c>
      <c r="O19" s="40">
        <f>SUM(O20:O30)</f>
        <v>80</v>
      </c>
      <c r="P19" s="39" t="s">
        <v>113</v>
      </c>
      <c r="Q19" s="40">
        <v>3791.2</v>
      </c>
      <c r="R19" s="38">
        <f t="shared" si="4"/>
        <v>143.95840896126123</v>
      </c>
      <c r="S19" s="38">
        <f t="shared" si="5"/>
        <v>133.37309201541947</v>
      </c>
      <c r="T19" s="57"/>
      <c r="U19" s="41">
        <f>SUM(U20:U30)</f>
        <v>12572.400000000001</v>
      </c>
      <c r="V19" s="58">
        <f t="shared" si="6"/>
        <v>122.73710667812033</v>
      </c>
      <c r="W19" s="62">
        <v>2105</v>
      </c>
      <c r="X19" s="45">
        <f t="shared" si="8"/>
        <v>55.52331715551805</v>
      </c>
    </row>
    <row r="20" spans="2:24" ht="0.75" customHeight="1">
      <c r="B20" s="42" t="s">
        <v>26</v>
      </c>
      <c r="C20" s="39"/>
      <c r="D20" s="41"/>
      <c r="E20" s="41"/>
      <c r="F20" s="40">
        <v>5369</v>
      </c>
      <c r="G20" s="40">
        <f t="shared" si="2"/>
        <v>3884</v>
      </c>
      <c r="H20" s="40">
        <v>3719</v>
      </c>
      <c r="I20" s="40"/>
      <c r="J20" s="40">
        <v>165</v>
      </c>
      <c r="K20" s="40">
        <v>4643.7</v>
      </c>
      <c r="L20" s="41">
        <f t="shared" si="3"/>
        <v>4158</v>
      </c>
      <c r="M20" s="40">
        <v>4078</v>
      </c>
      <c r="N20" s="40"/>
      <c r="O20" s="40">
        <v>80</v>
      </c>
      <c r="P20" s="39"/>
      <c r="Q20" s="41">
        <f t="shared" si="7"/>
        <v>4158</v>
      </c>
      <c r="R20" s="38">
        <f t="shared" si="4"/>
        <v>124.86421080935735</v>
      </c>
      <c r="S20" s="38">
        <f t="shared" si="5"/>
        <v>109.6531325625168</v>
      </c>
      <c r="T20" s="57"/>
      <c r="U20" s="41">
        <v>2007.6</v>
      </c>
      <c r="V20" s="58">
        <f t="shared" si="6"/>
        <v>203.1281131699542</v>
      </c>
      <c r="W20" s="44"/>
      <c r="X20" s="45">
        <f t="shared" si="8"/>
        <v>0</v>
      </c>
    </row>
    <row r="21" spans="2:24" ht="12.75" customHeight="1" hidden="1">
      <c r="B21" s="42" t="s">
        <v>27</v>
      </c>
      <c r="C21" s="39"/>
      <c r="D21" s="41"/>
      <c r="E21" s="41"/>
      <c r="F21" s="40">
        <v>1500</v>
      </c>
      <c r="G21" s="40">
        <f t="shared" si="2"/>
        <v>1500</v>
      </c>
      <c r="H21" s="40">
        <v>1500</v>
      </c>
      <c r="I21" s="40"/>
      <c r="J21" s="40"/>
      <c r="K21" s="40">
        <v>2060</v>
      </c>
      <c r="L21" s="41">
        <f t="shared" si="3"/>
        <v>1500</v>
      </c>
      <c r="M21" s="40">
        <v>1500</v>
      </c>
      <c r="N21" s="40"/>
      <c r="O21" s="40"/>
      <c r="P21" s="39"/>
      <c r="Q21" s="41">
        <f t="shared" si="7"/>
        <v>1500</v>
      </c>
      <c r="R21" s="38">
        <f t="shared" si="4"/>
        <v>137.33333333333334</v>
      </c>
      <c r="S21" s="38">
        <f t="shared" si="5"/>
        <v>100</v>
      </c>
      <c r="T21" s="57"/>
      <c r="U21" s="41">
        <v>357.4</v>
      </c>
      <c r="V21" s="58">
        <f t="shared" si="6"/>
        <v>419.6978175713487</v>
      </c>
      <c r="W21" s="44"/>
      <c r="X21" s="45">
        <f t="shared" si="8"/>
        <v>0</v>
      </c>
    </row>
    <row r="22" spans="2:24" ht="13.5" customHeight="1" hidden="1">
      <c r="B22" s="42" t="s">
        <v>28</v>
      </c>
      <c r="C22" s="39"/>
      <c r="D22" s="41"/>
      <c r="E22" s="41"/>
      <c r="F22" s="40">
        <v>176</v>
      </c>
      <c r="G22" s="40">
        <f t="shared" si="2"/>
        <v>176</v>
      </c>
      <c r="H22" s="40">
        <v>100</v>
      </c>
      <c r="I22" s="40">
        <v>76</v>
      </c>
      <c r="J22" s="40"/>
      <c r="K22" s="40"/>
      <c r="L22" s="41">
        <f t="shared" si="3"/>
        <v>83</v>
      </c>
      <c r="M22" s="40"/>
      <c r="N22" s="40">
        <v>83</v>
      </c>
      <c r="O22" s="40"/>
      <c r="P22" s="39"/>
      <c r="Q22" s="41">
        <f t="shared" si="7"/>
        <v>83</v>
      </c>
      <c r="R22" s="38">
        <f t="shared" si="4"/>
        <v>0</v>
      </c>
      <c r="S22" s="38">
        <f t="shared" si="5"/>
        <v>0</v>
      </c>
      <c r="T22" s="57"/>
      <c r="U22" s="41">
        <v>69</v>
      </c>
      <c r="V22" s="58">
        <f t="shared" si="6"/>
        <v>0</v>
      </c>
      <c r="W22" s="44"/>
      <c r="X22" s="45">
        <f t="shared" si="8"/>
        <v>0</v>
      </c>
    </row>
    <row r="23" spans="2:24" ht="12.75" customHeight="1" hidden="1">
      <c r="B23" s="42" t="s">
        <v>29</v>
      </c>
      <c r="C23" s="39"/>
      <c r="D23" s="41"/>
      <c r="E23" s="41"/>
      <c r="F23" s="41">
        <v>2024.76</v>
      </c>
      <c r="G23" s="40">
        <f t="shared" si="2"/>
        <v>2034.8</v>
      </c>
      <c r="H23" s="41"/>
      <c r="I23" s="41">
        <v>2034.8</v>
      </c>
      <c r="J23" s="41"/>
      <c r="K23" s="41"/>
      <c r="L23" s="41">
        <f t="shared" si="3"/>
        <v>5309.7</v>
      </c>
      <c r="M23" s="41"/>
      <c r="N23" s="41">
        <f>390.9+1599.8+389+10+2920</f>
        <v>5309.7</v>
      </c>
      <c r="O23" s="41"/>
      <c r="P23" s="39"/>
      <c r="Q23" s="41">
        <f t="shared" si="7"/>
        <v>5309.7</v>
      </c>
      <c r="R23" s="38"/>
      <c r="S23" s="38"/>
      <c r="T23" s="57"/>
      <c r="U23" s="41">
        <v>976.5</v>
      </c>
      <c r="V23" s="58">
        <f t="shared" si="6"/>
        <v>0</v>
      </c>
      <c r="W23" s="44"/>
      <c r="X23" s="45">
        <f t="shared" si="8"/>
        <v>0</v>
      </c>
    </row>
    <row r="24" spans="2:24" ht="12.75" customHeight="1" hidden="1">
      <c r="B24" s="42" t="s">
        <v>30</v>
      </c>
      <c r="C24" s="39"/>
      <c r="D24" s="41"/>
      <c r="E24" s="41"/>
      <c r="F24" s="41">
        <v>1871.8</v>
      </c>
      <c r="G24" s="40">
        <f t="shared" si="2"/>
        <v>0</v>
      </c>
      <c r="H24" s="41"/>
      <c r="I24" s="41"/>
      <c r="J24" s="41"/>
      <c r="K24" s="41"/>
      <c r="L24" s="41">
        <f t="shared" si="3"/>
        <v>0</v>
      </c>
      <c r="M24" s="41"/>
      <c r="N24" s="41"/>
      <c r="O24" s="41"/>
      <c r="P24" s="39"/>
      <c r="Q24" s="41">
        <f t="shared" si="7"/>
        <v>0</v>
      </c>
      <c r="R24" s="38"/>
      <c r="S24" s="38"/>
      <c r="T24" s="57"/>
      <c r="U24" s="41">
        <v>311.4</v>
      </c>
      <c r="V24" s="58">
        <f t="shared" si="6"/>
        <v>0</v>
      </c>
      <c r="W24" s="44"/>
      <c r="X24" s="45" t="e">
        <f t="shared" si="8"/>
        <v>#DIV/0!</v>
      </c>
    </row>
    <row r="25" spans="2:24" ht="12.75" customHeight="1" hidden="1">
      <c r="B25" s="42" t="s">
        <v>31</v>
      </c>
      <c r="C25" s="39"/>
      <c r="D25" s="41"/>
      <c r="E25" s="41"/>
      <c r="F25" s="41">
        <v>6218</v>
      </c>
      <c r="G25" s="40">
        <f t="shared" si="2"/>
        <v>6481.5</v>
      </c>
      <c r="H25" s="41"/>
      <c r="I25" s="41">
        <v>6481.5</v>
      </c>
      <c r="J25" s="41"/>
      <c r="K25" s="41"/>
      <c r="L25" s="41">
        <f t="shared" si="3"/>
        <v>6652</v>
      </c>
      <c r="M25" s="41"/>
      <c r="N25" s="41">
        <v>6652</v>
      </c>
      <c r="O25" s="41"/>
      <c r="P25" s="39"/>
      <c r="Q25" s="41">
        <f t="shared" si="7"/>
        <v>6652</v>
      </c>
      <c r="R25" s="38"/>
      <c r="S25" s="38"/>
      <c r="T25" s="57"/>
      <c r="U25" s="41">
        <v>2079.9</v>
      </c>
      <c r="V25" s="58">
        <f t="shared" si="6"/>
        <v>0</v>
      </c>
      <c r="W25" s="44"/>
      <c r="X25" s="45">
        <f t="shared" si="8"/>
        <v>0</v>
      </c>
    </row>
    <row r="26" spans="2:24" ht="12" customHeight="1" hidden="1">
      <c r="B26" s="42" t="s">
        <v>32</v>
      </c>
      <c r="C26" s="39"/>
      <c r="D26" s="41"/>
      <c r="E26" s="41"/>
      <c r="F26" s="41">
        <v>1555</v>
      </c>
      <c r="G26" s="40">
        <f t="shared" si="2"/>
        <v>1250.8</v>
      </c>
      <c r="H26" s="41">
        <v>1250.8</v>
      </c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7"/>
        <v>0</v>
      </c>
      <c r="R26" s="38">
        <f t="shared" si="4"/>
        <v>0</v>
      </c>
      <c r="S26" s="38">
        <f t="shared" si="5"/>
        <v>0</v>
      </c>
      <c r="T26" s="57"/>
      <c r="U26" s="41">
        <v>3897.1</v>
      </c>
      <c r="V26" s="58">
        <f t="shared" si="6"/>
        <v>0</v>
      </c>
      <c r="W26" s="44"/>
      <c r="X26" s="45" t="e">
        <f t="shared" si="8"/>
        <v>#DIV/0!</v>
      </c>
    </row>
    <row r="27" spans="2:24" ht="11.25" customHeight="1" hidden="1">
      <c r="B27" s="42" t="s">
        <v>33</v>
      </c>
      <c r="C27" s="39"/>
      <c r="D27" s="41"/>
      <c r="E27" s="41"/>
      <c r="F27" s="41"/>
      <c r="G27" s="40">
        <f t="shared" si="2"/>
        <v>0</v>
      </c>
      <c r="H27" s="41"/>
      <c r="I27" s="41"/>
      <c r="J27" s="41"/>
      <c r="K27" s="41"/>
      <c r="L27" s="41">
        <f t="shared" si="3"/>
        <v>0</v>
      </c>
      <c r="M27" s="41"/>
      <c r="N27" s="41"/>
      <c r="O27" s="41"/>
      <c r="P27" s="39"/>
      <c r="Q27" s="41">
        <f t="shared" si="7"/>
        <v>0</v>
      </c>
      <c r="R27" s="38"/>
      <c r="S27" s="38"/>
      <c r="T27" s="57"/>
      <c r="U27" s="41">
        <v>2166.8</v>
      </c>
      <c r="V27" s="58">
        <f t="shared" si="6"/>
        <v>0</v>
      </c>
      <c r="W27" s="44"/>
      <c r="X27" s="45" t="e">
        <f t="shared" si="8"/>
        <v>#DIV/0!</v>
      </c>
    </row>
    <row r="28" spans="2:24" ht="12.75" customHeight="1" hidden="1">
      <c r="B28" s="42" t="s">
        <v>34</v>
      </c>
      <c r="C28" s="39"/>
      <c r="D28" s="41"/>
      <c r="E28" s="41"/>
      <c r="F28" s="41">
        <v>5000</v>
      </c>
      <c r="G28" s="40">
        <f t="shared" si="2"/>
        <v>5000</v>
      </c>
      <c r="H28" s="41">
        <v>5000</v>
      </c>
      <c r="I28" s="41"/>
      <c r="J28" s="41"/>
      <c r="K28" s="41">
        <v>9952</v>
      </c>
      <c r="L28" s="41">
        <f t="shared" si="3"/>
        <v>9853</v>
      </c>
      <c r="M28" s="41">
        <v>9853</v>
      </c>
      <c r="N28" s="41"/>
      <c r="O28" s="41"/>
      <c r="P28" s="39"/>
      <c r="Q28" s="41">
        <f t="shared" si="7"/>
        <v>9853</v>
      </c>
      <c r="R28" s="38">
        <f t="shared" si="4"/>
        <v>199.04</v>
      </c>
      <c r="S28" s="38">
        <f t="shared" si="5"/>
        <v>197.06</v>
      </c>
      <c r="T28" s="57"/>
      <c r="U28" s="41">
        <v>706.7</v>
      </c>
      <c r="V28" s="58">
        <f t="shared" si="6"/>
        <v>1394.2266874204047</v>
      </c>
      <c r="W28" s="44"/>
      <c r="X28" s="45">
        <f t="shared" si="8"/>
        <v>0</v>
      </c>
    </row>
    <row r="29" spans="2:24" ht="3" customHeight="1" hidden="1">
      <c r="B29" s="42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7"/>
        <v>0</v>
      </c>
      <c r="R29" s="38" t="e">
        <f t="shared" si="4"/>
        <v>#DIV/0!</v>
      </c>
      <c r="S29" s="38" t="e">
        <f t="shared" si="5"/>
        <v>#DIV/0!</v>
      </c>
      <c r="T29" s="57"/>
      <c r="U29" s="41"/>
      <c r="V29" s="58" t="e">
        <f t="shared" si="6"/>
        <v>#DIV/0!</v>
      </c>
      <c r="W29" s="44"/>
      <c r="X29" s="45" t="e">
        <f t="shared" si="8"/>
        <v>#DIV/0!</v>
      </c>
    </row>
    <row r="30" spans="2:24" ht="15" customHeight="1" hidden="1">
      <c r="B30" s="42" t="s">
        <v>36</v>
      </c>
      <c r="C30" s="39"/>
      <c r="D30" s="41"/>
      <c r="E30" s="41"/>
      <c r="F30" s="41"/>
      <c r="G30" s="40">
        <f t="shared" si="2"/>
        <v>0</v>
      </c>
      <c r="H30" s="41"/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7"/>
        <v>0</v>
      </c>
      <c r="R30" s="38" t="e">
        <f t="shared" si="4"/>
        <v>#DIV/0!</v>
      </c>
      <c r="S30" s="38" t="e">
        <f t="shared" si="5"/>
        <v>#DIV/0!</v>
      </c>
      <c r="T30" s="57"/>
      <c r="U30" s="41"/>
      <c r="V30" s="58" t="e">
        <f t="shared" si="6"/>
        <v>#DIV/0!</v>
      </c>
      <c r="W30" s="44"/>
      <c r="X30" s="45" t="e">
        <f t="shared" si="8"/>
        <v>#DIV/0!</v>
      </c>
    </row>
    <row r="31" spans="2:24" ht="15" customHeight="1">
      <c r="B31" s="37" t="s">
        <v>97</v>
      </c>
      <c r="C31" s="36" t="s">
        <v>96</v>
      </c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6"/>
      <c r="Q31" s="38">
        <f>Q32</f>
        <v>916.5</v>
      </c>
      <c r="R31" s="38">
        <f aca="true" t="shared" si="9" ref="R31:W31">R32</f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683.7</v>
      </c>
      <c r="X31" s="45">
        <f t="shared" si="8"/>
        <v>74.59901800327333</v>
      </c>
    </row>
    <row r="32" spans="2:24" ht="16.5" customHeight="1">
      <c r="B32" s="41" t="s">
        <v>99</v>
      </c>
      <c r="C32" s="39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1"/>
      <c r="O32" s="41"/>
      <c r="P32" s="39" t="s">
        <v>98</v>
      </c>
      <c r="Q32" s="40">
        <v>916.5</v>
      </c>
      <c r="R32" s="38"/>
      <c r="S32" s="38"/>
      <c r="T32" s="57"/>
      <c r="U32" s="41"/>
      <c r="V32" s="58"/>
      <c r="W32" s="46">
        <v>683.7</v>
      </c>
      <c r="X32" s="45">
        <f t="shared" si="8"/>
        <v>74.59901800327333</v>
      </c>
    </row>
    <row r="33" spans="2:24" ht="25.5" customHeight="1">
      <c r="B33" s="37" t="s">
        <v>37</v>
      </c>
      <c r="C33" s="36" t="s">
        <v>38</v>
      </c>
      <c r="D33" s="37">
        <f>SUM(D35:D37)</f>
        <v>900</v>
      </c>
      <c r="E33" s="37">
        <f>SUM(E35:E37)</f>
        <v>0</v>
      </c>
      <c r="F33" s="37">
        <f>SUM(F35:F37)</f>
        <v>508.2</v>
      </c>
      <c r="G33" s="37">
        <f>SUM(G35:G35)</f>
        <v>1315.6</v>
      </c>
      <c r="H33" s="37">
        <f>SUM(H35:H35)</f>
        <v>1315.6</v>
      </c>
      <c r="I33" s="37">
        <f>SUM(I35:I35)</f>
        <v>0</v>
      </c>
      <c r="J33" s="37">
        <f>SUM(J35:J35)</f>
        <v>0</v>
      </c>
      <c r="K33" s="37">
        <f>SUM(K35:K37)</f>
        <v>2460.7</v>
      </c>
      <c r="L33" s="37">
        <f>SUM(L35:L37)</f>
        <v>1440</v>
      </c>
      <c r="M33" s="37">
        <f>SUM(M35:M37)</f>
        <v>1440</v>
      </c>
      <c r="N33" s="37">
        <f>SUM(N35:N37)</f>
        <v>0</v>
      </c>
      <c r="O33" s="37">
        <f>SUM(O35:O37)</f>
        <v>0</v>
      </c>
      <c r="P33" s="36"/>
      <c r="Q33" s="38">
        <f>Q35+Q38+Q34</f>
        <v>440</v>
      </c>
      <c r="R33" s="38">
        <f aca="true" t="shared" si="10" ref="R33:W33">R35+R38+R34</f>
        <v>187.0401337792642</v>
      </c>
      <c r="S33" s="38">
        <f t="shared" si="10"/>
        <v>109.45576162967467</v>
      </c>
      <c r="T33" s="38">
        <f t="shared" si="10"/>
        <v>0</v>
      </c>
      <c r="U33" s="38">
        <f t="shared" si="10"/>
        <v>258.6</v>
      </c>
      <c r="V33" s="38">
        <f t="shared" si="10"/>
        <v>556.844547563805</v>
      </c>
      <c r="W33" s="38">
        <f t="shared" si="10"/>
        <v>252</v>
      </c>
      <c r="X33" s="45">
        <f t="shared" si="8"/>
        <v>57.27272727272727</v>
      </c>
    </row>
    <row r="34" spans="2:24" ht="42.75" customHeight="1">
      <c r="B34" s="59" t="s">
        <v>115</v>
      </c>
      <c r="C34" s="3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9" t="s">
        <v>114</v>
      </c>
      <c r="Q34" s="40">
        <v>20</v>
      </c>
      <c r="R34" s="38"/>
      <c r="S34" s="38"/>
      <c r="T34" s="60"/>
      <c r="U34" s="37"/>
      <c r="V34" s="58"/>
      <c r="W34" s="44"/>
      <c r="X34" s="45">
        <f t="shared" si="8"/>
        <v>0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2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3"/>
        <v>1440</v>
      </c>
      <c r="M35" s="41">
        <v>1440</v>
      </c>
      <c r="N35" s="41"/>
      <c r="O35" s="41"/>
      <c r="P35" s="39" t="s">
        <v>40</v>
      </c>
      <c r="Q35" s="40">
        <v>220</v>
      </c>
      <c r="R35" s="38">
        <f t="shared" si="4"/>
        <v>187.0401337792642</v>
      </c>
      <c r="S35" s="38">
        <f t="shared" si="5"/>
        <v>109.45576162967467</v>
      </c>
      <c r="T35" s="57"/>
      <c r="U35" s="41">
        <v>258.6</v>
      </c>
      <c r="V35" s="58">
        <f t="shared" si="6"/>
        <v>556.844547563805</v>
      </c>
      <c r="W35" s="46">
        <v>161.8</v>
      </c>
      <c r="X35" s="45">
        <f t="shared" si="8"/>
        <v>73.54545454545455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2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3"/>
        <v>0</v>
      </c>
      <c r="M36" s="41"/>
      <c r="N36" s="41"/>
      <c r="O36" s="41"/>
      <c r="P36" s="39" t="s">
        <v>42</v>
      </c>
      <c r="Q36" s="40">
        <f t="shared" si="7"/>
        <v>0</v>
      </c>
      <c r="R36" s="38">
        <f t="shared" si="4"/>
        <v>0</v>
      </c>
      <c r="S36" s="38">
        <f t="shared" si="5"/>
        <v>0</v>
      </c>
      <c r="T36" s="57"/>
      <c r="U36" s="41"/>
      <c r="V36" s="58" t="e">
        <f t="shared" si="6"/>
        <v>#DIV/0!</v>
      </c>
      <c r="W36" s="46"/>
      <c r="X36" s="45" t="e">
        <f t="shared" si="8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2"/>
        <v>1500</v>
      </c>
      <c r="H37" s="41">
        <v>500</v>
      </c>
      <c r="I37" s="41">
        <v>500</v>
      </c>
      <c r="J37" s="41">
        <v>500</v>
      </c>
      <c r="K37" s="41"/>
      <c r="L37" s="41">
        <f t="shared" si="3"/>
        <v>0</v>
      </c>
      <c r="M37" s="41"/>
      <c r="N37" s="41"/>
      <c r="O37" s="41"/>
      <c r="P37" s="39" t="s">
        <v>44</v>
      </c>
      <c r="Q37" s="40">
        <f t="shared" si="7"/>
        <v>0</v>
      </c>
      <c r="R37" s="38">
        <f t="shared" si="4"/>
        <v>0</v>
      </c>
      <c r="S37" s="38">
        <f t="shared" si="5"/>
        <v>0</v>
      </c>
      <c r="T37" s="57"/>
      <c r="U37" s="41"/>
      <c r="V37" s="58" t="e">
        <f t="shared" si="6"/>
        <v>#DIV/0!</v>
      </c>
      <c r="W37" s="46"/>
      <c r="X37" s="45" t="e">
        <f t="shared" si="8"/>
        <v>#DIV/0!</v>
      </c>
    </row>
    <row r="38" spans="2:24" ht="23.25" customHeight="1">
      <c r="B38" s="42" t="s">
        <v>116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200</v>
      </c>
      <c r="R38" s="38"/>
      <c r="S38" s="38"/>
      <c r="T38" s="57"/>
      <c r="U38" s="41"/>
      <c r="V38" s="58"/>
      <c r="W38" s="47">
        <v>90.2</v>
      </c>
      <c r="X38" s="45">
        <f t="shared" si="8"/>
        <v>45.1</v>
      </c>
    </row>
    <row r="39" spans="2:24" ht="15" customHeight="1">
      <c r="B39" s="37" t="s">
        <v>45</v>
      </c>
      <c r="C39" s="36" t="s">
        <v>46</v>
      </c>
      <c r="D39" s="37">
        <f>SUM(D40:D44)</f>
        <v>4720</v>
      </c>
      <c r="E39" s="37">
        <f>SUM(E40:E44)</f>
        <v>0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7" t="e">
        <f>O40+#REF!+#REF!+#REF!+#REF!+O44+#REF!</f>
        <v>#REF!</v>
      </c>
      <c r="P39" s="36"/>
      <c r="Q39" s="38">
        <f>Q43+Q44+Q42</f>
        <v>14602.6</v>
      </c>
      <c r="R39" s="38">
        <f aca="true" t="shared" si="11" ref="R39:W39">R43+R44+R42</f>
        <v>267.0886075949367</v>
      </c>
      <c r="S39" s="38">
        <f t="shared" si="11"/>
        <v>100</v>
      </c>
      <c r="T39" s="38">
        <f t="shared" si="11"/>
        <v>0</v>
      </c>
      <c r="U39" s="38">
        <f t="shared" si="11"/>
        <v>630</v>
      </c>
      <c r="V39" s="38">
        <f t="shared" si="11"/>
        <v>1253.968253968254</v>
      </c>
      <c r="W39" s="38">
        <f t="shared" si="11"/>
        <v>8311.6</v>
      </c>
      <c r="X39" s="45">
        <f t="shared" si="8"/>
        <v>56.91863092873872</v>
      </c>
    </row>
    <row r="40" spans="2:24" ht="12" customHeight="1" hidden="1">
      <c r="B40" s="42" t="s">
        <v>47</v>
      </c>
      <c r="C40" s="39" t="s">
        <v>48</v>
      </c>
      <c r="D40" s="41">
        <v>2820</v>
      </c>
      <c r="E40" s="41"/>
      <c r="F40" s="41"/>
      <c r="G40" s="40">
        <f t="shared" si="2"/>
        <v>138</v>
      </c>
      <c r="H40" s="41">
        <v>138</v>
      </c>
      <c r="I40" s="41"/>
      <c r="J40" s="41"/>
      <c r="K40" s="41"/>
      <c r="L40" s="41">
        <f t="shared" si="3"/>
        <v>0</v>
      </c>
      <c r="M40" s="41"/>
      <c r="N40" s="41"/>
      <c r="O40" s="41"/>
      <c r="P40" s="39" t="s">
        <v>48</v>
      </c>
      <c r="Q40" s="40">
        <f t="shared" si="7"/>
        <v>0</v>
      </c>
      <c r="R40" s="38">
        <f t="shared" si="4"/>
        <v>0</v>
      </c>
      <c r="S40" s="38">
        <f t="shared" si="5"/>
        <v>0</v>
      </c>
      <c r="T40" s="57"/>
      <c r="U40" s="41">
        <v>1880.3</v>
      </c>
      <c r="V40" s="58">
        <f t="shared" si="6"/>
        <v>0</v>
      </c>
      <c r="W40" s="44"/>
      <c r="X40" s="45" t="e">
        <f t="shared" si="8"/>
        <v>#DIV/0!</v>
      </c>
    </row>
    <row r="41" spans="2:24" ht="16.5" customHeight="1" hidden="1">
      <c r="B41" s="42" t="s">
        <v>49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50</v>
      </c>
      <c r="Q41" s="40">
        <f t="shared" si="7"/>
        <v>750</v>
      </c>
      <c r="R41" s="38">
        <f t="shared" si="4"/>
        <v>25</v>
      </c>
      <c r="S41" s="38">
        <f t="shared" si="5"/>
        <v>25</v>
      </c>
      <c r="T41" s="57"/>
      <c r="U41" s="41">
        <v>155.6</v>
      </c>
      <c r="V41" s="58">
        <f t="shared" si="6"/>
        <v>160.66838046272494</v>
      </c>
      <c r="W41" s="44"/>
      <c r="X41" s="45">
        <f t="shared" si="8"/>
        <v>0</v>
      </c>
    </row>
    <row r="42" spans="2:24" ht="16.5" customHeight="1">
      <c r="B42" s="42" t="s">
        <v>117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50</v>
      </c>
      <c r="Q42" s="40">
        <v>10482.6</v>
      </c>
      <c r="R42" s="38"/>
      <c r="S42" s="38"/>
      <c r="T42" s="57"/>
      <c r="U42" s="41"/>
      <c r="V42" s="58"/>
      <c r="W42" s="46">
        <v>6073</v>
      </c>
      <c r="X42" s="45">
        <f t="shared" si="8"/>
        <v>57.93410031862324</v>
      </c>
    </row>
    <row r="43" spans="2:24" ht="16.5" customHeight="1">
      <c r="B43" s="42" t="s">
        <v>118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106</v>
      </c>
      <c r="Q43" s="40">
        <v>1100</v>
      </c>
      <c r="R43" s="38"/>
      <c r="S43" s="38"/>
      <c r="T43" s="57"/>
      <c r="U43" s="41"/>
      <c r="V43" s="58"/>
      <c r="W43" s="47">
        <v>551.7</v>
      </c>
      <c r="X43" s="45">
        <f t="shared" si="8"/>
        <v>50.15454545454546</v>
      </c>
    </row>
    <row r="44" spans="2:24" ht="26.25" customHeight="1">
      <c r="B44" s="42" t="s">
        <v>51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52</v>
      </c>
      <c r="Q44" s="40">
        <v>3020</v>
      </c>
      <c r="R44" s="38">
        <f t="shared" si="4"/>
        <v>267.0886075949367</v>
      </c>
      <c r="S44" s="38">
        <f t="shared" si="5"/>
        <v>100</v>
      </c>
      <c r="T44" s="57"/>
      <c r="U44" s="41">
        <v>630</v>
      </c>
      <c r="V44" s="58">
        <f t="shared" si="6"/>
        <v>1253.968253968254</v>
      </c>
      <c r="W44" s="47">
        <v>1686.9</v>
      </c>
      <c r="X44" s="45">
        <f t="shared" si="8"/>
        <v>55.85761589403974</v>
      </c>
    </row>
    <row r="45" spans="2:24" ht="0.75" customHeight="1" hidden="1">
      <c r="B45" s="42" t="s">
        <v>53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7"/>
        <v>900</v>
      </c>
      <c r="R45" s="38">
        <f t="shared" si="4"/>
        <v>100</v>
      </c>
      <c r="S45" s="38">
        <f t="shared" si="5"/>
        <v>100</v>
      </c>
      <c r="T45" s="57"/>
      <c r="U45" s="41">
        <v>630</v>
      </c>
      <c r="V45" s="58">
        <f t="shared" si="6"/>
        <v>142.85714285714286</v>
      </c>
      <c r="W45" s="44"/>
      <c r="X45" s="45">
        <f t="shared" si="8"/>
        <v>0</v>
      </c>
    </row>
    <row r="46" spans="2:24" ht="12.75" customHeight="1" hidden="1">
      <c r="B46" s="42" t="s">
        <v>54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7"/>
        <v>7000</v>
      </c>
      <c r="R46" s="38">
        <f t="shared" si="4"/>
        <v>288.57142857142856</v>
      </c>
      <c r="S46" s="38">
        <f t="shared" si="5"/>
        <v>100</v>
      </c>
      <c r="T46" s="57"/>
      <c r="U46" s="41"/>
      <c r="V46" s="58"/>
      <c r="W46" s="44"/>
      <c r="X46" s="45">
        <f t="shared" si="8"/>
        <v>0</v>
      </c>
    </row>
    <row r="47" spans="2:24" ht="13.5" customHeight="1">
      <c r="B47" s="37" t="s">
        <v>55</v>
      </c>
      <c r="C47" s="36" t="s">
        <v>56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171272.2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95396.5</v>
      </c>
      <c r="X47" s="45">
        <f t="shared" si="8"/>
        <v>55.69876489004053</v>
      </c>
    </row>
    <row r="48" spans="2:24" ht="15" customHeight="1">
      <c r="B48" s="59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130949.6</v>
      </c>
      <c r="R48" s="38"/>
      <c r="S48" s="38"/>
      <c r="T48" s="60"/>
      <c r="U48" s="37"/>
      <c r="V48" s="58"/>
      <c r="W48" s="46">
        <v>68060.5</v>
      </c>
      <c r="X48" s="45">
        <f t="shared" si="8"/>
        <v>51.974576478278664</v>
      </c>
    </row>
    <row r="49" spans="2:24" ht="15" customHeight="1">
      <c r="B49" s="42" t="s">
        <v>57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58</v>
      </c>
      <c r="Q49" s="40">
        <v>11300</v>
      </c>
      <c r="R49" s="38">
        <f t="shared" si="4"/>
        <v>16.26228770104304</v>
      </c>
      <c r="S49" s="38">
        <f t="shared" si="5"/>
        <v>0</v>
      </c>
      <c r="T49" s="57"/>
      <c r="U49" s="41">
        <v>103230.5</v>
      </c>
      <c r="V49" s="58">
        <f t="shared" si="6"/>
        <v>0</v>
      </c>
      <c r="W49" s="47">
        <v>7664.2</v>
      </c>
      <c r="X49" s="45">
        <f t="shared" si="8"/>
        <v>67.82477876106195</v>
      </c>
    </row>
    <row r="50" spans="2:24" ht="18" customHeight="1">
      <c r="B50" s="42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59</v>
      </c>
      <c r="Q50" s="40">
        <v>29022.6</v>
      </c>
      <c r="R50" s="38"/>
      <c r="S50" s="38"/>
      <c r="T50" s="57"/>
      <c r="U50" s="41"/>
      <c r="V50" s="58"/>
      <c r="W50" s="46">
        <v>19671.8</v>
      </c>
      <c r="X50" s="45">
        <f t="shared" si="8"/>
        <v>67.78097069180569</v>
      </c>
    </row>
    <row r="51" spans="2:24" ht="12.75" customHeight="1" hidden="1">
      <c r="B51" s="42" t="s">
        <v>60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7"/>
        <v>68280</v>
      </c>
      <c r="R51" s="38">
        <f t="shared" si="4"/>
        <v>360.7020846910779</v>
      </c>
      <c r="S51" s="38">
        <f t="shared" si="5"/>
        <v>109.87472543387481</v>
      </c>
      <c r="T51" s="57"/>
      <c r="U51" s="41">
        <v>3635.7</v>
      </c>
      <c r="V51" s="58">
        <f t="shared" si="6"/>
        <v>1878.0427428005612</v>
      </c>
      <c r="W51" s="44"/>
      <c r="X51" s="45">
        <f t="shared" si="8"/>
        <v>0</v>
      </c>
    </row>
    <row r="52" spans="2:24" ht="12.75" customHeight="1" hidden="1">
      <c r="B52" s="42" t="s">
        <v>61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7"/>
        <v>0</v>
      </c>
      <c r="R52" s="38">
        <f t="shared" si="4"/>
        <v>0</v>
      </c>
      <c r="S52" s="38">
        <f t="shared" si="5"/>
        <v>0</v>
      </c>
      <c r="T52" s="57"/>
      <c r="U52" s="41"/>
      <c r="V52" s="58" t="e">
        <f t="shared" si="6"/>
        <v>#DIV/0!</v>
      </c>
      <c r="W52" s="44"/>
      <c r="X52" s="45" t="e">
        <f t="shared" si="8"/>
        <v>#DIV/0!</v>
      </c>
    </row>
    <row r="53" spans="2:24" ht="11.25" customHeight="1" hidden="1">
      <c r="B53" s="42" t="s">
        <v>62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7"/>
        <v>0</v>
      </c>
      <c r="R53" s="38"/>
      <c r="S53" s="38"/>
      <c r="T53" s="57"/>
      <c r="U53" s="41">
        <v>4052.8</v>
      </c>
      <c r="V53" s="58"/>
      <c r="W53" s="44"/>
      <c r="X53" s="45" t="e">
        <f t="shared" si="8"/>
        <v>#DIV/0!</v>
      </c>
    </row>
    <row r="54" spans="2:24" ht="13.5" customHeight="1" hidden="1">
      <c r="B54" s="42" t="s">
        <v>63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7"/>
        <v>12668</v>
      </c>
      <c r="R54" s="38">
        <f t="shared" si="4"/>
        <v>121.05560307955517</v>
      </c>
      <c r="S54" s="38">
        <f t="shared" si="5"/>
        <v>108.366124893071</v>
      </c>
      <c r="T54" s="57"/>
      <c r="U54" s="41">
        <v>6679.7</v>
      </c>
      <c r="V54" s="58">
        <f t="shared" si="6"/>
        <v>189.64923574412026</v>
      </c>
      <c r="W54" s="44"/>
      <c r="X54" s="45">
        <f t="shared" si="8"/>
        <v>0</v>
      </c>
    </row>
    <row r="55" spans="2:24" ht="13.5" customHeight="1" hidden="1">
      <c r="B55" s="42" t="s">
        <v>64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7"/>
        <v>13032</v>
      </c>
      <c r="R55" s="38">
        <f t="shared" si="4"/>
        <v>122.37984919094428</v>
      </c>
      <c r="S55" s="38">
        <f t="shared" si="5"/>
        <v>116.5684231240552</v>
      </c>
      <c r="T55" s="57"/>
      <c r="U55" s="41">
        <v>7258.2</v>
      </c>
      <c r="V55" s="58">
        <f t="shared" si="6"/>
        <v>179.5486484252294</v>
      </c>
      <c r="W55" s="44"/>
      <c r="X55" s="45">
        <f t="shared" si="8"/>
        <v>0</v>
      </c>
    </row>
    <row r="56" spans="2:24" ht="11.25" customHeight="1" hidden="1">
      <c r="B56" s="42" t="s">
        <v>65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7"/>
        <v>0</v>
      </c>
      <c r="R56" s="38"/>
      <c r="S56" s="38"/>
      <c r="T56" s="57"/>
      <c r="U56" s="41">
        <v>59619.5</v>
      </c>
      <c r="V56" s="58">
        <f t="shared" si="6"/>
        <v>0</v>
      </c>
      <c r="W56" s="44"/>
      <c r="X56" s="45" t="e">
        <f t="shared" si="8"/>
        <v>#DIV/0!</v>
      </c>
    </row>
    <row r="57" spans="2:24" ht="15.75" customHeight="1">
      <c r="B57" s="37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 aca="true" t="shared" si="14" ref="Q57:W57">Q58</f>
        <v>625.2</v>
      </c>
      <c r="R57" s="38">
        <f t="shared" si="14"/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38">
        <f t="shared" si="14"/>
        <v>507.9</v>
      </c>
      <c r="X57" s="45">
        <f t="shared" si="8"/>
        <v>81.23800383877159</v>
      </c>
    </row>
    <row r="58" spans="2:24" ht="15" customHeight="1">
      <c r="B58" s="42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625.2</v>
      </c>
      <c r="R58" s="38"/>
      <c r="S58" s="38"/>
      <c r="T58" s="57"/>
      <c r="U58" s="41"/>
      <c r="V58" s="58"/>
      <c r="W58" s="46">
        <v>507.9</v>
      </c>
      <c r="X58" s="45">
        <f t="shared" si="8"/>
        <v>81.23800383877159</v>
      </c>
    </row>
    <row r="59" spans="2:24" ht="28.5" customHeight="1">
      <c r="B59" s="37" t="s">
        <v>66</v>
      </c>
      <c r="C59" s="36" t="s">
        <v>67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23436.1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16228.2</v>
      </c>
      <c r="X59" s="45">
        <f t="shared" si="8"/>
        <v>69.24445620218381</v>
      </c>
    </row>
    <row r="60" spans="2:24" ht="13.5">
      <c r="B60" s="42" t="s">
        <v>94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68</v>
      </c>
      <c r="Q60" s="40">
        <v>23436.1</v>
      </c>
      <c r="R60" s="38">
        <f t="shared" si="4"/>
        <v>101.10330013669207</v>
      </c>
      <c r="S60" s="38">
        <f t="shared" si="5"/>
        <v>87.87346221441125</v>
      </c>
      <c r="T60" s="57"/>
      <c r="U60" s="41">
        <v>3955.2</v>
      </c>
      <c r="V60" s="58">
        <f t="shared" si="6"/>
        <v>68.26456310679612</v>
      </c>
      <c r="W60" s="47">
        <v>16228.2</v>
      </c>
      <c r="X60" s="45">
        <f t="shared" si="8"/>
        <v>69.24445620218381</v>
      </c>
    </row>
    <row r="61" spans="2:24" ht="14.25" customHeight="1" hidden="1">
      <c r="B61" s="42" t="s">
        <v>91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7"/>
        <v>5169.3</v>
      </c>
      <c r="R61" s="38">
        <f t="shared" si="4"/>
        <v>156.18527716601847</v>
      </c>
      <c r="S61" s="38"/>
      <c r="T61" s="57"/>
      <c r="U61" s="41"/>
      <c r="V61" s="58"/>
      <c r="W61" s="46"/>
      <c r="X61" s="45">
        <f t="shared" si="8"/>
        <v>0</v>
      </c>
    </row>
    <row r="62" spans="2:24" ht="12" customHeight="1" hidden="1">
      <c r="B62" s="42" t="s">
        <v>92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7"/>
        <v>800</v>
      </c>
      <c r="R62" s="38">
        <f t="shared" si="4"/>
        <v>186.56716417910448</v>
      </c>
      <c r="S62" s="38"/>
      <c r="T62" s="57"/>
      <c r="U62" s="41"/>
      <c r="V62" s="58"/>
      <c r="W62" s="46"/>
      <c r="X62" s="45">
        <f t="shared" si="8"/>
        <v>0</v>
      </c>
    </row>
    <row r="63" spans="2:24" ht="21.75" customHeight="1" hidden="1">
      <c r="B63" s="42" t="s">
        <v>70</v>
      </c>
      <c r="C63" s="39" t="s">
        <v>69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69</v>
      </c>
      <c r="Q63" s="40">
        <f aca="true" t="shared" si="17" ref="Q63:Q73">M63+N63+O63</f>
        <v>0</v>
      </c>
      <c r="R63" s="38"/>
      <c r="S63" s="38"/>
      <c r="T63" s="57"/>
      <c r="U63" s="41">
        <v>881.2</v>
      </c>
      <c r="V63" s="58">
        <f>M63/U63*100</f>
        <v>0</v>
      </c>
      <c r="W63" s="46"/>
      <c r="X63" s="45" t="e">
        <f t="shared" si="8"/>
        <v>#DIV/0!</v>
      </c>
    </row>
    <row r="64" spans="2:24" ht="21.75" customHeight="1">
      <c r="B64" s="42" t="s">
        <v>110</v>
      </c>
      <c r="C64" s="39" t="s">
        <v>108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</f>
        <v>2100</v>
      </c>
      <c r="R64" s="40">
        <f aca="true" t="shared" si="18" ref="R64:W64">R65</f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1097.5</v>
      </c>
      <c r="X64" s="45">
        <f t="shared" si="8"/>
        <v>52.261904761904766</v>
      </c>
    </row>
    <row r="65" spans="2:24" ht="12.75" customHeight="1">
      <c r="B65" s="42" t="s">
        <v>111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109</v>
      </c>
      <c r="Q65" s="40">
        <v>2100</v>
      </c>
      <c r="R65" s="38"/>
      <c r="S65" s="38"/>
      <c r="T65" s="57"/>
      <c r="U65" s="41"/>
      <c r="V65" s="58"/>
      <c r="W65" s="47">
        <v>1097.5</v>
      </c>
      <c r="X65" s="45">
        <f t="shared" si="8"/>
        <v>52.261904761904766</v>
      </c>
    </row>
    <row r="66" spans="2:24" ht="18" customHeight="1">
      <c r="B66" s="37" t="s">
        <v>78</v>
      </c>
      <c r="C66" s="36" t="s">
        <v>107</v>
      </c>
      <c r="D66" s="37">
        <f aca="true" t="shared" si="19" ref="D66:O66">SUM(D67:D71)</f>
        <v>1000</v>
      </c>
      <c r="E66" s="37">
        <f t="shared" si="19"/>
        <v>0</v>
      </c>
      <c r="F66" s="37">
        <f t="shared" si="19"/>
        <v>8000</v>
      </c>
      <c r="G66" s="37">
        <f t="shared" si="19"/>
        <v>4306</v>
      </c>
      <c r="H66" s="37">
        <f t="shared" si="19"/>
        <v>4146</v>
      </c>
      <c r="I66" s="37">
        <f t="shared" si="19"/>
        <v>0</v>
      </c>
      <c r="J66" s="37">
        <f t="shared" si="19"/>
        <v>160</v>
      </c>
      <c r="K66" s="37">
        <f t="shared" si="19"/>
        <v>13086</v>
      </c>
      <c r="L66" s="37">
        <f t="shared" si="19"/>
        <v>4200</v>
      </c>
      <c r="M66" s="37">
        <f t="shared" si="19"/>
        <v>4200</v>
      </c>
      <c r="N66" s="37">
        <f t="shared" si="19"/>
        <v>0</v>
      </c>
      <c r="O66" s="37">
        <f t="shared" si="19"/>
        <v>0</v>
      </c>
      <c r="P66" s="36"/>
      <c r="Q66" s="38">
        <f>Q71+Q74</f>
        <v>10100</v>
      </c>
      <c r="R66" s="38">
        <f aca="true" t="shared" si="20" ref="R66:W66">R71+R74</f>
        <v>315.62952243125903</v>
      </c>
      <c r="S66" s="38">
        <f t="shared" si="20"/>
        <v>101.30246020260492</v>
      </c>
      <c r="T66" s="38">
        <f t="shared" si="20"/>
        <v>0</v>
      </c>
      <c r="U66" s="38">
        <f t="shared" si="20"/>
        <v>1431.7</v>
      </c>
      <c r="V66" s="38">
        <f t="shared" si="20"/>
        <v>293.357546972131</v>
      </c>
      <c r="W66" s="38">
        <f t="shared" si="20"/>
        <v>7089.1</v>
      </c>
      <c r="X66" s="45">
        <f t="shared" si="8"/>
        <v>70.1891089108911</v>
      </c>
    </row>
    <row r="67" spans="2:24" ht="15.75" customHeight="1" hidden="1">
      <c r="B67" s="42" t="s">
        <v>93</v>
      </c>
      <c r="C67" s="39"/>
      <c r="D67" s="41"/>
      <c r="E67" s="41"/>
      <c r="F67" s="41"/>
      <c r="G67" s="40">
        <f aca="true" t="shared" si="21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71</v>
      </c>
      <c r="Q67" s="40">
        <f t="shared" si="17"/>
        <v>0</v>
      </c>
      <c r="R67" s="38"/>
      <c r="S67" s="38"/>
      <c r="T67" s="57"/>
      <c r="U67" s="41"/>
      <c r="V67" s="58"/>
      <c r="W67" s="46"/>
      <c r="X67" s="45" t="e">
        <f t="shared" si="8"/>
        <v>#DIV/0!</v>
      </c>
    </row>
    <row r="68" spans="2:24" ht="8.25" customHeight="1" hidden="1">
      <c r="B68" s="42" t="s">
        <v>72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73</v>
      </c>
      <c r="Q68" s="40">
        <f t="shared" si="17"/>
        <v>0</v>
      </c>
      <c r="R68" s="38"/>
      <c r="S68" s="38"/>
      <c r="T68" s="57"/>
      <c r="U68" s="41"/>
      <c r="V68" s="58"/>
      <c r="W68" s="46"/>
      <c r="X68" s="45" t="e">
        <f t="shared" si="8"/>
        <v>#DIV/0!</v>
      </c>
    </row>
    <row r="69" spans="2:24" ht="12.75" customHeight="1" hidden="1">
      <c r="B69" s="42" t="s">
        <v>74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75</v>
      </c>
      <c r="Q69" s="40">
        <f t="shared" si="17"/>
        <v>0</v>
      </c>
      <c r="R69" s="38"/>
      <c r="S69" s="38"/>
      <c r="T69" s="57"/>
      <c r="U69" s="41"/>
      <c r="V69" s="58"/>
      <c r="W69" s="46"/>
      <c r="X69" s="45" t="e">
        <f t="shared" si="8"/>
        <v>#DIV/0!</v>
      </c>
    </row>
    <row r="70" spans="2:24" ht="12.75" customHeight="1" hidden="1">
      <c r="B70" s="42" t="s">
        <v>76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77</v>
      </c>
      <c r="Q70" s="40">
        <f t="shared" si="17"/>
        <v>0</v>
      </c>
      <c r="R70" s="38"/>
      <c r="S70" s="38"/>
      <c r="T70" s="57"/>
      <c r="U70" s="41"/>
      <c r="V70" s="58"/>
      <c r="W70" s="46"/>
      <c r="X70" s="45" t="e">
        <f t="shared" si="8"/>
        <v>#DIV/0!</v>
      </c>
    </row>
    <row r="71" spans="2:24" ht="15" customHeight="1">
      <c r="B71" s="42" t="s">
        <v>78</v>
      </c>
      <c r="C71" s="39"/>
      <c r="D71" s="41">
        <v>1000</v>
      </c>
      <c r="E71" s="41"/>
      <c r="F71" s="41">
        <v>8000</v>
      </c>
      <c r="G71" s="40">
        <f t="shared" si="21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3"/>
        <v>4200</v>
      </c>
      <c r="M71" s="41">
        <v>4200</v>
      </c>
      <c r="N71" s="41"/>
      <c r="O71" s="41"/>
      <c r="P71" s="39" t="s">
        <v>123</v>
      </c>
      <c r="Q71" s="40">
        <v>9000</v>
      </c>
      <c r="R71" s="38">
        <f>K71/H71*100</f>
        <v>315.62952243125903</v>
      </c>
      <c r="S71" s="38">
        <f>M71/H71*100</f>
        <v>101.30246020260492</v>
      </c>
      <c r="T71" s="57"/>
      <c r="U71" s="41">
        <v>1431.7</v>
      </c>
      <c r="V71" s="58">
        <f>M71/U71*100</f>
        <v>293.357546972131</v>
      </c>
      <c r="W71" s="47">
        <v>6900</v>
      </c>
      <c r="X71" s="45">
        <f t="shared" si="8"/>
        <v>76.66666666666667</v>
      </c>
    </row>
    <row r="72" spans="2:24" ht="16.5" customHeight="1" hidden="1">
      <c r="B72" s="42" t="s">
        <v>79</v>
      </c>
      <c r="C72" s="39" t="s">
        <v>80</v>
      </c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80</v>
      </c>
      <c r="Q72" s="40">
        <f t="shared" si="17"/>
        <v>0</v>
      </c>
      <c r="R72" s="38" t="e">
        <f>K72/H72*100</f>
        <v>#DIV/0!</v>
      </c>
      <c r="S72" s="38"/>
      <c r="T72" s="57"/>
      <c r="U72" s="41"/>
      <c r="V72" s="58"/>
      <c r="W72" s="46"/>
      <c r="X72" s="45" t="e">
        <f t="shared" si="8"/>
        <v>#DIV/0!</v>
      </c>
    </row>
    <row r="73" spans="2:24" ht="24" customHeight="1" hidden="1">
      <c r="B73" s="42" t="s">
        <v>81</v>
      </c>
      <c r="C73" s="39" t="s">
        <v>82</v>
      </c>
      <c r="D73" s="41"/>
      <c r="E73" s="41"/>
      <c r="F73" s="41">
        <v>4600</v>
      </c>
      <c r="G73" s="40">
        <f t="shared" si="21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82</v>
      </c>
      <c r="Q73" s="40">
        <f t="shared" si="17"/>
        <v>5200</v>
      </c>
      <c r="R73" s="38">
        <f>K73/H73*100</f>
        <v>69.17105263157895</v>
      </c>
      <c r="S73" s="38">
        <f>M73/H73*100</f>
        <v>68.42105263157895</v>
      </c>
      <c r="T73" s="57"/>
      <c r="U73" s="41">
        <v>3408.6</v>
      </c>
      <c r="V73" s="58">
        <f>M73/U73*100</f>
        <v>152.55530129672005</v>
      </c>
      <c r="W73" s="46"/>
      <c r="X73" s="45">
        <f t="shared" si="8"/>
        <v>0</v>
      </c>
    </row>
    <row r="74" spans="2:24" ht="24" customHeight="1">
      <c r="B74" s="42"/>
      <c r="C74" s="39"/>
      <c r="D74" s="41"/>
      <c r="E74" s="41"/>
      <c r="F74" s="41"/>
      <c r="G74" s="40"/>
      <c r="H74" s="41"/>
      <c r="I74" s="41"/>
      <c r="J74" s="41"/>
      <c r="K74" s="41"/>
      <c r="L74" s="41"/>
      <c r="M74" s="41"/>
      <c r="N74" s="41"/>
      <c r="O74" s="41"/>
      <c r="P74" s="39" t="s">
        <v>124</v>
      </c>
      <c r="Q74" s="40">
        <v>1100</v>
      </c>
      <c r="R74" s="38"/>
      <c r="S74" s="38"/>
      <c r="T74" s="57"/>
      <c r="U74" s="41"/>
      <c r="V74" s="58"/>
      <c r="W74" s="46">
        <v>189.1</v>
      </c>
      <c r="X74" s="45">
        <f t="shared" si="8"/>
        <v>17.19090909090909</v>
      </c>
    </row>
    <row r="75" spans="2:24" ht="13.5">
      <c r="B75" s="61" t="s">
        <v>83</v>
      </c>
      <c r="C75" s="61"/>
      <c r="D75" s="37" t="e">
        <f>SUM(D14+D33+D39+D47+#REF!+D59+D66+#REF!+#REF!)</f>
        <v>#REF!</v>
      </c>
      <c r="E75" s="37" t="e">
        <f>SUM(E14+E33+E39+E47+#REF!+E59+E66+#REF!+#REF!)</f>
        <v>#REF!</v>
      </c>
      <c r="F75" s="38" t="e">
        <f>SUM(F14+F33+F39+F47+#REF!+#REF!+F59+F66+#REF!+#REF!)</f>
        <v>#REF!</v>
      </c>
      <c r="G75" s="38" t="e">
        <f>SUM(G14+G33+G39+G47+#REF!+#REF!+G59+G66+#REF!+#REF!)</f>
        <v>#REF!</v>
      </c>
      <c r="H75" s="38" t="e">
        <f>SUM(H14+H33+H39+H47+#REF!+#REF!+H59+H66+#REF!+#REF!)</f>
        <v>#REF!</v>
      </c>
      <c r="I75" s="38" t="e">
        <f>SUM(I14+I33+I39+I47+#REF!+#REF!+I59+I66+#REF!+#REF!)</f>
        <v>#REF!</v>
      </c>
      <c r="J75" s="38" t="e">
        <f>SUM(J14+J33+J39+J47+#REF!+#REF!+J59+J66+#REF!+#REF!)</f>
        <v>#REF!</v>
      </c>
      <c r="K75" s="38" t="e">
        <f>SUM(K14+K33+K39+K47+#REF!+#REF!+K59+K66+#REF!+#REF!)</f>
        <v>#REF!</v>
      </c>
      <c r="L75" s="38" t="e">
        <f>SUM(L14+L33+L39+L47+#REF!+#REF!+L59+L66+#REF!+#REF!)</f>
        <v>#REF!</v>
      </c>
      <c r="M75" s="38" t="e">
        <f>SUM(M14+M33+M39+M47+#REF!+#REF!+M59+M66+#REF!+#REF!)</f>
        <v>#REF!</v>
      </c>
      <c r="N75" s="38" t="e">
        <f>SUM(N14+N33+N39+N47+#REF!+#REF!+N59+N66+#REF!+#REF!)</f>
        <v>#REF!</v>
      </c>
      <c r="O75" s="38" t="e">
        <f>SUM(O14+O33+O39+O47+#REF!+#REF!+O59+O66+#REF!+#REF!)</f>
        <v>#REF!</v>
      </c>
      <c r="P75" s="61"/>
      <c r="Q75" s="38">
        <f>Q14+Q31+Q33+Q39+Q47+Q57+Q59+Q64+Q66</f>
        <v>248380.80000000002</v>
      </c>
      <c r="R75" s="38">
        <f aca="true" t="shared" si="22" ref="R75:W75">R14+R31+R33+R39+R47+R57+R59+R64+R66</f>
        <v>1413.5470641776442</v>
      </c>
      <c r="S75" s="38">
        <f t="shared" si="22"/>
        <v>889.8143895570197</v>
      </c>
      <c r="T75" s="38">
        <f t="shared" si="22"/>
        <v>0</v>
      </c>
      <c r="U75" s="38" t="e">
        <f t="shared" si="22"/>
        <v>#VALUE!</v>
      </c>
      <c r="V75" s="38">
        <f t="shared" si="22"/>
        <v>2773.562990623143</v>
      </c>
      <c r="W75" s="38">
        <f t="shared" si="22"/>
        <v>143966.80000000002</v>
      </c>
      <c r="X75" s="45">
        <f t="shared" si="8"/>
        <v>57.96212911787063</v>
      </c>
    </row>
    <row r="76" spans="2:22" ht="13.5" customHeight="1" hidden="1" thickBot="1">
      <c r="B76" s="26" t="s">
        <v>84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50"/>
      <c r="S76" s="51"/>
      <c r="T76" s="52"/>
      <c r="U76" s="53">
        <v>76369.2</v>
      </c>
      <c r="V76" s="54"/>
    </row>
    <row r="77" spans="2:21" s="14" customFormat="1" ht="12.75" customHeight="1" hidden="1" thickBot="1">
      <c r="B77" s="5" t="s">
        <v>85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3.5">
      <c r="B87" s="24"/>
      <c r="C87" s="18"/>
      <c r="D87" s="2"/>
      <c r="E87" s="2"/>
      <c r="F87" s="2"/>
      <c r="P87" s="18"/>
    </row>
    <row r="88" spans="2:16" ht="13.5">
      <c r="B88" s="23"/>
      <c r="C88" s="18"/>
      <c r="D88" s="2"/>
      <c r="E88" s="2"/>
      <c r="F88" s="2"/>
      <c r="P88" s="18"/>
    </row>
    <row r="89" spans="2:16" ht="13.5">
      <c r="B89" s="24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3.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2016-11-21T08:09:18Z</cp:lastPrinted>
  <dcterms:created xsi:type="dcterms:W3CDTF">2007-10-24T16:54:59Z</dcterms:created>
  <dcterms:modified xsi:type="dcterms:W3CDTF">2016-11-21T10:25:45Z</dcterms:modified>
  <cp:category/>
  <cp:version/>
  <cp:contentType/>
  <cp:contentStatus/>
</cp:coreProperties>
</file>